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316"/>
  </bookViews>
  <sheets>
    <sheet name="Less than 30 days" sheetId="1" r:id="rId1"/>
    <sheet name="30 days or More" sheetId="3" r:id="rId2"/>
  </sheets>
  <calcPr calcId="145621"/>
</workbook>
</file>

<file path=xl/calcChain.xml><?xml version="1.0" encoding="utf-8"?>
<calcChain xmlns="http://schemas.openxmlformats.org/spreadsheetml/2006/main">
  <c r="F13" i="3" l="1"/>
  <c r="F16" i="3"/>
  <c r="F17" i="3" s="1"/>
  <c r="B16" i="3"/>
  <c r="B17" i="3" s="1"/>
  <c r="B13" i="3"/>
  <c r="B14" i="3" s="1"/>
  <c r="F29" i="3"/>
  <c r="B29" i="3"/>
  <c r="F28" i="3"/>
  <c r="F31" i="3" s="1"/>
  <c r="B28" i="3"/>
  <c r="F26" i="3"/>
  <c r="B26" i="3"/>
  <c r="F25" i="3"/>
  <c r="B25" i="3"/>
  <c r="F19" i="3"/>
  <c r="F20" i="3" s="1"/>
  <c r="B19" i="3"/>
  <c r="B20" i="3" s="1"/>
  <c r="F14" i="3"/>
  <c r="F15" i="1"/>
  <c r="F16" i="1" s="1"/>
  <c r="F12" i="1"/>
  <c r="F13" i="1" s="1"/>
  <c r="B15" i="1"/>
  <c r="B16" i="1" s="1"/>
  <c r="B12" i="1"/>
  <c r="B13" i="1" s="1"/>
  <c r="B32" i="3" l="1"/>
  <c r="B35" i="3" s="1"/>
  <c r="F32" i="3"/>
  <c r="B31" i="3"/>
  <c r="B22" i="3"/>
  <c r="B38" i="3"/>
  <c r="B41" i="3" s="1"/>
  <c r="F34" i="3"/>
  <c r="F37" i="3"/>
  <c r="F40" i="3" s="1"/>
  <c r="F22" i="3"/>
  <c r="F18" i="1"/>
  <c r="B18" i="1"/>
  <c r="B34" i="3" l="1"/>
  <c r="B37" i="3"/>
  <c r="F35" i="3"/>
  <c r="F38" i="3"/>
  <c r="B25" i="1"/>
  <c r="B24" i="1"/>
  <c r="B22" i="1"/>
  <c r="B21" i="1"/>
  <c r="F25" i="1"/>
  <c r="F24" i="1"/>
  <c r="F22" i="1"/>
  <c r="F21" i="1"/>
  <c r="B40" i="3" l="1"/>
  <c r="B42" i="3" s="1"/>
  <c r="F41" i="3"/>
  <c r="F42" i="3" s="1"/>
  <c r="B27" i="1"/>
  <c r="B30" i="1" s="1"/>
  <c r="B28" i="1"/>
  <c r="B31" i="1" s="1"/>
  <c r="F27" i="1"/>
  <c r="F30" i="1" s="1"/>
  <c r="F28" i="1"/>
  <c r="F31" i="1" s="1"/>
  <c r="B32" i="1" l="1"/>
  <c r="F32" i="1"/>
</calcChain>
</file>

<file path=xl/sharedStrings.xml><?xml version="1.0" encoding="utf-8"?>
<sst xmlns="http://schemas.openxmlformats.org/spreadsheetml/2006/main" count="110" uniqueCount="34">
  <si>
    <t>Total Number of Days in Travel</t>
  </si>
  <si>
    <t>Lodging Per Diem</t>
  </si>
  <si>
    <t>M&amp;IE Per Diem</t>
  </si>
  <si>
    <t>LODGING Costs</t>
  </si>
  <si>
    <t>M&amp;IE COSTS</t>
  </si>
  <si>
    <t>By Day - Travel</t>
  </si>
  <si>
    <t>By Day - Non Travel</t>
  </si>
  <si>
    <t>By Day - Non Travel@50%</t>
  </si>
  <si>
    <t>By Day - Travel@50%</t>
  </si>
  <si>
    <t># of people 12 and over (family)</t>
  </si>
  <si>
    <t># of people under 12 (family)</t>
  </si>
  <si>
    <t>Daily hotel tax cost</t>
  </si>
  <si>
    <t>Number of Rooms</t>
  </si>
  <si>
    <t>Hotel Tax per day</t>
  </si>
  <si>
    <t>Hotel Tax per day (# of rooms)</t>
  </si>
  <si>
    <t>X Nbr of Rooms</t>
  </si>
  <si>
    <t>Total Evacuation Lodging</t>
  </si>
  <si>
    <t># Days Lodging</t>
  </si>
  <si>
    <t>Non Travel Day Totals</t>
  </si>
  <si>
    <t>Travel Day Totals</t>
  </si>
  <si>
    <t>Travel Authorization</t>
  </si>
  <si>
    <t>Travel Voucher</t>
  </si>
  <si>
    <t># Day Lodging</t>
  </si>
  <si>
    <t>Total Non Travel Day</t>
  </si>
  <si>
    <t>TOTAL Evacuation M&amp;IE Costs</t>
  </si>
  <si>
    <t>Total Travel Day</t>
  </si>
  <si>
    <t>Total Number of Days Beyond 30</t>
  </si>
  <si>
    <t>#Days Lodging @60%</t>
  </si>
  <si>
    <t>Total Non Travel Day (30)</t>
  </si>
  <si>
    <t>Total Non Travel Day  @60%</t>
  </si>
  <si>
    <t>Total Travel Day @60%</t>
  </si>
  <si>
    <t>By Day - Non Travel per person</t>
  </si>
  <si>
    <t>By Day - Travel per person</t>
  </si>
  <si>
    <t>Total Travel Day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</si>
</sst>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38" fontId="0" fillId="0" borderId="0" xfId="0" applyNumberFormat="1" applyProtection="1">
      <protection locked="0"/>
    </xf>
    <xf numFmtId="0" fontId="0" fillId="3" borderId="0" xfId="0" applyFill="1"/>
    <xf numFmtId="38" fontId="0" fillId="3" borderId="0" xfId="0" applyNumberFormat="1" applyFill="1"/>
    <xf numFmtId="0" fontId="2" fillId="0" borderId="0" xfId="0" applyFont="1"/>
    <xf numFmtId="0" fontId="0" fillId="0" borderId="0" xfId="0" applyFill="1"/>
    <xf numFmtId="164" fontId="0" fillId="0" borderId="0" xfId="0" applyNumberFormat="1"/>
    <xf numFmtId="0" fontId="1" fillId="4" borderId="0" xfId="0" applyFont="1" applyFill="1"/>
    <xf numFmtId="8" fontId="1" fillId="4" borderId="0" xfId="0" applyNumberFormat="1" applyFont="1" applyFill="1"/>
    <xf numFmtId="164" fontId="1" fillId="4" borderId="0" xfId="0" applyNumberFormat="1" applyFont="1" applyFill="1"/>
    <xf numFmtId="164" fontId="3" fillId="0" borderId="0" xfId="0" applyNumberFormat="1" applyFont="1"/>
    <xf numFmtId="0" fontId="0" fillId="2" borderId="0" xfId="0" applyFont="1" applyFill="1"/>
    <xf numFmtId="164" fontId="0" fillId="0" borderId="0" xfId="0" applyNumberFormat="1" applyFont="1"/>
    <xf numFmtId="164" fontId="3" fillId="5" borderId="0" xfId="0" applyNumberFormat="1" applyFont="1" applyFill="1"/>
    <xf numFmtId="0" fontId="3" fillId="5" borderId="0" xfId="0" applyFont="1" applyFill="1"/>
    <xf numFmtId="8" fontId="0" fillId="2" borderId="0" xfId="0" applyNumberFormat="1" applyFill="1"/>
    <xf numFmtId="8" fontId="3" fillId="2" borderId="0" xfId="0" applyNumberFormat="1" applyFont="1" applyFill="1"/>
    <xf numFmtId="164" fontId="0" fillId="2" borderId="0" xfId="0" applyNumberFormat="1" applyFill="1"/>
    <xf numFmtId="8" fontId="4" fillId="2" borderId="0" xfId="0" applyNumberFormat="1" applyFont="1" applyFill="1"/>
    <xf numFmtId="8" fontId="3" fillId="0" borderId="0" xfId="0" applyNumberFormat="1" applyFont="1" applyFill="1"/>
    <xf numFmtId="0" fontId="1" fillId="3" borderId="0" xfId="0" applyFont="1" applyFill="1" applyAlignment="1">
      <alignment horizontal="center"/>
    </xf>
    <xf numFmtId="0" fontId="0" fillId="3" borderId="0" xfId="0" applyFill="1" applyProtection="1">
      <protection locked="0"/>
    </xf>
    <xf numFmtId="6" fontId="0" fillId="3" borderId="0" xfId="0" applyNumberFormat="1" applyFill="1" applyProtection="1">
      <protection locked="0"/>
    </xf>
    <xf numFmtId="38" fontId="0" fillId="3" borderId="0" xfId="0" applyNumberFormat="1" applyFill="1" applyProtection="1">
      <protection locked="0"/>
    </xf>
    <xf numFmtId="8" fontId="0" fillId="3" borderId="0" xfId="0" applyNumberFormat="1" applyFill="1"/>
    <xf numFmtId="8" fontId="3" fillId="3" borderId="0" xfId="0" applyNumberFormat="1" applyFont="1" applyFill="1"/>
    <xf numFmtId="164" fontId="0" fillId="3" borderId="0" xfId="0" applyNumberFormat="1" applyFill="1"/>
    <xf numFmtId="164" fontId="3" fillId="3" borderId="0" xfId="0" applyNumberFormat="1" applyFont="1" applyFill="1"/>
    <xf numFmtId="8" fontId="1" fillId="3" borderId="0" xfId="0" applyNumberFormat="1" applyFont="1" applyFill="1"/>
    <xf numFmtId="164" fontId="1" fillId="3" borderId="0" xfId="0" applyNumberFormat="1" applyFont="1" applyFill="1"/>
    <xf numFmtId="0" fontId="1" fillId="3" borderId="0" xfId="0" applyFont="1" applyFill="1"/>
    <xf numFmtId="6" fontId="0" fillId="0" borderId="0" xfId="0" applyNumberFormat="1"/>
    <xf numFmtId="0" fontId="0" fillId="0" borderId="0" xfId="0" applyAlignment="1" applyProtection="1">
      <alignment horizontal="right"/>
      <protection locked="0"/>
    </xf>
    <xf numFmtId="6" fontId="0" fillId="0" borderId="0" xfId="0" applyNumberFormat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  <protection locked="0"/>
    </xf>
    <xf numFmtId="8" fontId="0" fillId="2" borderId="0" xfId="0" applyNumberFormat="1" applyFont="1" applyFill="1"/>
    <xf numFmtId="8" fontId="5" fillId="4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164" fontId="5" fillId="4" borderId="0" xfId="0" applyNumberFormat="1" applyFont="1" applyFill="1"/>
    <xf numFmtId="40" fontId="0" fillId="0" borderId="0" xfId="0" applyNumberFormat="1" applyProtection="1">
      <protection locked="0"/>
    </xf>
    <xf numFmtId="4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B3" sqref="B3"/>
    </sheetView>
  </sheetViews>
  <sheetFormatPr defaultRowHeight="14.4" x14ac:dyDescent="0.3"/>
  <cols>
    <col min="1" max="1" width="27.21875" bestFit="1" customWidth="1"/>
    <col min="2" max="2" width="21.109375" customWidth="1"/>
    <col min="3" max="3" width="6.77734375" customWidth="1"/>
    <col min="4" max="4" width="4.21875" customWidth="1"/>
    <col min="5" max="5" width="27.21875" bestFit="1" customWidth="1"/>
    <col min="6" max="6" width="24.33203125" customWidth="1"/>
    <col min="11" max="11" width="18.88671875" customWidth="1"/>
  </cols>
  <sheetData>
    <row r="1" spans="1:6" x14ac:dyDescent="0.3">
      <c r="A1" s="5"/>
      <c r="B1" s="5"/>
      <c r="C1" s="5"/>
      <c r="D1" s="5"/>
      <c r="E1" s="5"/>
      <c r="F1" s="5"/>
    </row>
    <row r="2" spans="1:6" x14ac:dyDescent="0.3">
      <c r="A2" s="45" t="s">
        <v>20</v>
      </c>
      <c r="B2" s="45"/>
      <c r="C2" s="23"/>
      <c r="D2" s="23"/>
      <c r="E2" s="45" t="s">
        <v>21</v>
      </c>
      <c r="F2" s="45"/>
    </row>
    <row r="3" spans="1:6" x14ac:dyDescent="0.3">
      <c r="A3" s="1" t="s">
        <v>0</v>
      </c>
      <c r="B3" s="35">
        <v>14</v>
      </c>
      <c r="C3" s="24"/>
      <c r="D3" s="24"/>
      <c r="E3" s="1" t="s">
        <v>0</v>
      </c>
      <c r="F3" s="2">
        <v>9</v>
      </c>
    </row>
    <row r="4" spans="1:6" x14ac:dyDescent="0.3">
      <c r="A4" s="1" t="s">
        <v>1</v>
      </c>
      <c r="B4" s="36">
        <v>106</v>
      </c>
      <c r="C4" s="25"/>
      <c r="D4" s="25"/>
      <c r="E4" s="1" t="s">
        <v>1</v>
      </c>
      <c r="F4" s="3">
        <v>108</v>
      </c>
    </row>
    <row r="5" spans="1:6" x14ac:dyDescent="0.3">
      <c r="A5" s="1" t="s">
        <v>2</v>
      </c>
      <c r="B5" s="36">
        <v>61</v>
      </c>
      <c r="C5" s="25"/>
      <c r="D5" s="25"/>
      <c r="E5" s="1" t="s">
        <v>2</v>
      </c>
      <c r="F5" s="3">
        <v>54</v>
      </c>
    </row>
    <row r="6" spans="1:6" x14ac:dyDescent="0.3">
      <c r="A6" s="1" t="s">
        <v>9</v>
      </c>
      <c r="B6" s="37">
        <v>1</v>
      </c>
      <c r="C6" s="26"/>
      <c r="D6" s="26"/>
      <c r="E6" s="1" t="s">
        <v>9</v>
      </c>
      <c r="F6" s="4">
        <v>2</v>
      </c>
    </row>
    <row r="7" spans="1:6" x14ac:dyDescent="0.3">
      <c r="A7" s="1" t="s">
        <v>10</v>
      </c>
      <c r="B7" s="37">
        <v>2</v>
      </c>
      <c r="C7" s="26"/>
      <c r="D7" s="26"/>
      <c r="E7" s="1" t="s">
        <v>10</v>
      </c>
      <c r="F7" s="4">
        <v>2</v>
      </c>
    </row>
    <row r="8" spans="1:6" x14ac:dyDescent="0.3">
      <c r="A8" s="1" t="s">
        <v>11</v>
      </c>
      <c r="B8" s="44">
        <v>25</v>
      </c>
      <c r="C8" s="26"/>
      <c r="D8" s="26"/>
      <c r="E8" s="1" t="s">
        <v>11</v>
      </c>
      <c r="F8" s="43">
        <v>18</v>
      </c>
    </row>
    <row r="9" spans="1:6" x14ac:dyDescent="0.3">
      <c r="A9" s="1" t="s">
        <v>12</v>
      </c>
      <c r="B9" s="37">
        <v>2</v>
      </c>
      <c r="C9" s="26"/>
      <c r="D9" s="26"/>
      <c r="E9" s="1" t="s">
        <v>12</v>
      </c>
      <c r="F9" s="4">
        <v>2</v>
      </c>
    </row>
    <row r="10" spans="1:6" x14ac:dyDescent="0.3">
      <c r="A10" s="5"/>
      <c r="B10" s="6"/>
      <c r="C10" s="6"/>
      <c r="D10" s="6"/>
      <c r="E10" s="5"/>
      <c r="F10" s="5"/>
    </row>
    <row r="11" spans="1:6" x14ac:dyDescent="0.3">
      <c r="A11" s="7" t="s">
        <v>3</v>
      </c>
      <c r="C11" s="5"/>
      <c r="D11" s="5"/>
      <c r="E11" s="7" t="s">
        <v>3</v>
      </c>
    </row>
    <row r="12" spans="1:6" x14ac:dyDescent="0.3">
      <c r="A12" s="1" t="s">
        <v>17</v>
      </c>
      <c r="B12" s="18">
        <f>(B4*B3)</f>
        <v>1484</v>
      </c>
      <c r="C12" s="27"/>
      <c r="D12" s="27"/>
      <c r="E12" s="1" t="s">
        <v>22</v>
      </c>
      <c r="F12" s="18">
        <f>SUM(F3-1)*F4</f>
        <v>864</v>
      </c>
    </row>
    <row r="13" spans="1:6" x14ac:dyDescent="0.3">
      <c r="A13" s="1" t="s">
        <v>15</v>
      </c>
      <c r="B13" s="19">
        <f>B12*B9</f>
        <v>2968</v>
      </c>
      <c r="C13" s="28"/>
      <c r="D13" s="28"/>
      <c r="E13" s="1" t="s">
        <v>15</v>
      </c>
      <c r="F13" s="18">
        <f>SUM(F12*F9)</f>
        <v>1728</v>
      </c>
    </row>
    <row r="14" spans="1:6" x14ac:dyDescent="0.3">
      <c r="A14" s="8"/>
      <c r="B14" s="22"/>
      <c r="C14" s="28"/>
      <c r="D14" s="28"/>
    </row>
    <row r="15" spans="1:6" x14ac:dyDescent="0.3">
      <c r="A15" s="1" t="s">
        <v>13</v>
      </c>
      <c r="B15" s="19">
        <f>SUM(B3*B8)</f>
        <v>350</v>
      </c>
      <c r="C15" s="28"/>
      <c r="D15" s="28"/>
      <c r="E15" s="1" t="s">
        <v>13</v>
      </c>
      <c r="F15" s="18">
        <f>SUM(F3-1)*F8</f>
        <v>144</v>
      </c>
    </row>
    <row r="16" spans="1:6" x14ac:dyDescent="0.3">
      <c r="A16" s="1" t="s">
        <v>14</v>
      </c>
      <c r="B16" s="19">
        <f>SUM(B15*B9)</f>
        <v>700</v>
      </c>
      <c r="C16" s="28"/>
      <c r="D16" s="28"/>
      <c r="E16" s="1" t="s">
        <v>14</v>
      </c>
      <c r="F16" s="18">
        <f>SUM(F15*F9)</f>
        <v>288</v>
      </c>
    </row>
    <row r="17" spans="1:6" x14ac:dyDescent="0.3">
      <c r="C17" s="5"/>
      <c r="D17" s="5"/>
    </row>
    <row r="18" spans="1:6" x14ac:dyDescent="0.3">
      <c r="A18" s="10" t="s">
        <v>16</v>
      </c>
      <c r="B18" s="11">
        <f>SUM(B13,B16)</f>
        <v>3668</v>
      </c>
      <c r="C18" s="31"/>
      <c r="D18" s="31"/>
      <c r="E18" s="10" t="s">
        <v>16</v>
      </c>
      <c r="F18" s="11">
        <f>SUM(F16,F13)</f>
        <v>2016</v>
      </c>
    </row>
    <row r="19" spans="1:6" x14ac:dyDescent="0.3">
      <c r="A19" s="5"/>
      <c r="B19" s="5"/>
      <c r="C19" s="5"/>
      <c r="D19" s="5"/>
      <c r="E19" s="33"/>
      <c r="F19" s="32"/>
    </row>
    <row r="20" spans="1:6" x14ac:dyDescent="0.3">
      <c r="A20" s="7" t="s">
        <v>4</v>
      </c>
      <c r="C20" s="5"/>
      <c r="D20" s="5"/>
      <c r="E20" s="7" t="s">
        <v>4</v>
      </c>
    </row>
    <row r="21" spans="1:6" x14ac:dyDescent="0.3">
      <c r="A21" s="14" t="s">
        <v>6</v>
      </c>
      <c r="B21" s="20">
        <f>B5</f>
        <v>61</v>
      </c>
      <c r="C21" s="29"/>
      <c r="D21" s="29"/>
      <c r="E21" s="14" t="s">
        <v>6</v>
      </c>
      <c r="F21" s="20">
        <f>F5</f>
        <v>54</v>
      </c>
    </row>
    <row r="22" spans="1:6" x14ac:dyDescent="0.3">
      <c r="A22" s="14" t="s">
        <v>5</v>
      </c>
      <c r="B22" s="20">
        <f>SUM(B5*0.75)</f>
        <v>45.75</v>
      </c>
      <c r="C22" s="29"/>
      <c r="D22" s="29"/>
      <c r="E22" s="14" t="s">
        <v>5</v>
      </c>
      <c r="F22" s="20">
        <f>SUM(F5*0.75)</f>
        <v>40.5</v>
      </c>
    </row>
    <row r="23" spans="1:6" x14ac:dyDescent="0.3">
      <c r="A23" s="40"/>
      <c r="B23" s="9"/>
      <c r="C23" s="29"/>
      <c r="D23" s="29"/>
      <c r="E23" s="40"/>
      <c r="F23" s="9"/>
    </row>
    <row r="24" spans="1:6" x14ac:dyDescent="0.3">
      <c r="A24" s="14" t="s">
        <v>7</v>
      </c>
      <c r="B24" s="20">
        <f>SUM(B5*0.5)</f>
        <v>30.5</v>
      </c>
      <c r="C24" s="29"/>
      <c r="D24" s="29"/>
      <c r="E24" s="14" t="s">
        <v>7</v>
      </c>
      <c r="F24" s="20">
        <f>SUM(F5*0.5)</f>
        <v>27</v>
      </c>
    </row>
    <row r="25" spans="1:6" x14ac:dyDescent="0.3">
      <c r="A25" s="14" t="s">
        <v>8</v>
      </c>
      <c r="B25" s="20">
        <f>SUM(B5*0.75)*0.5</f>
        <v>22.875</v>
      </c>
      <c r="C25" s="29"/>
      <c r="D25" s="29"/>
      <c r="E25" s="14" t="s">
        <v>8</v>
      </c>
      <c r="F25" s="20">
        <f>SUM(F5*0.75)*0.5</f>
        <v>20.25</v>
      </c>
    </row>
    <row r="26" spans="1:6" x14ac:dyDescent="0.3">
      <c r="A26" s="40"/>
      <c r="B26" s="9"/>
      <c r="C26" s="29"/>
      <c r="D26" s="29"/>
      <c r="E26" s="40"/>
      <c r="F26" s="15"/>
    </row>
    <row r="27" spans="1:6" x14ac:dyDescent="0.3">
      <c r="A27" s="1" t="s">
        <v>18</v>
      </c>
      <c r="B27" s="20">
        <f>SUM(B24*B7)+(B21*B6)</f>
        <v>122</v>
      </c>
      <c r="C27" s="29"/>
      <c r="D27" s="29"/>
      <c r="E27" s="1" t="s">
        <v>18</v>
      </c>
      <c r="F27" s="20">
        <f>SUM(F24*F7)+(F21*F6)</f>
        <v>162</v>
      </c>
    </row>
    <row r="28" spans="1:6" x14ac:dyDescent="0.3">
      <c r="A28" s="1" t="s">
        <v>19</v>
      </c>
      <c r="B28" s="20">
        <f>SUM(B25*B7)+(B22*B6)</f>
        <v>91.5</v>
      </c>
      <c r="C28" s="29"/>
      <c r="D28" s="29"/>
      <c r="E28" s="1" t="s">
        <v>19</v>
      </c>
      <c r="F28" s="20">
        <f>SUM(F25*F7)+(F22*F6)</f>
        <v>121.5</v>
      </c>
    </row>
    <row r="29" spans="1:6" x14ac:dyDescent="0.3">
      <c r="A29" s="41"/>
      <c r="B29" s="9"/>
      <c r="C29" s="29"/>
      <c r="D29" s="29"/>
      <c r="F29" s="13"/>
    </row>
    <row r="30" spans="1:6" x14ac:dyDescent="0.3">
      <c r="A30" s="17" t="s">
        <v>23</v>
      </c>
      <c r="B30" s="16">
        <f>SUM(B27*B3)</f>
        <v>1708</v>
      </c>
      <c r="C30" s="30"/>
      <c r="D30" s="30"/>
      <c r="E30" s="17" t="s">
        <v>23</v>
      </c>
      <c r="F30" s="16">
        <f>SUM(F27*(F3-2))</f>
        <v>1134</v>
      </c>
    </row>
    <row r="31" spans="1:6" x14ac:dyDescent="0.3">
      <c r="A31" s="17" t="s">
        <v>25</v>
      </c>
      <c r="B31" s="16">
        <f>SUM(B28*2)</f>
        <v>183</v>
      </c>
      <c r="C31" s="30"/>
      <c r="D31" s="30"/>
      <c r="E31" s="17" t="s">
        <v>25</v>
      </c>
      <c r="F31" s="16">
        <f>SUM(F28*2)</f>
        <v>243</v>
      </c>
    </row>
    <row r="32" spans="1:6" x14ac:dyDescent="0.3">
      <c r="A32" s="10" t="s">
        <v>24</v>
      </c>
      <c r="B32" s="12">
        <f>SUM(B30,B31)</f>
        <v>1891</v>
      </c>
      <c r="C32" s="32"/>
      <c r="D32" s="32"/>
      <c r="E32" s="10" t="s">
        <v>24</v>
      </c>
      <c r="F32" s="12">
        <f>SUM(F30,F31)</f>
        <v>1377</v>
      </c>
    </row>
  </sheetData>
  <sheetProtection password="EF3A" sheet="1" objects="1" scenarios="1" selectLockedCells="1"/>
  <mergeCells count="2">
    <mergeCell ref="E2:F2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F5" sqref="F5"/>
    </sheetView>
  </sheetViews>
  <sheetFormatPr defaultRowHeight="14.4" x14ac:dyDescent="0.3"/>
  <cols>
    <col min="1" max="1" width="28.21875" bestFit="1" customWidth="1"/>
    <col min="2" max="2" width="21.109375" customWidth="1"/>
    <col min="3" max="3" width="5" customWidth="1"/>
    <col min="4" max="4" width="4.21875" customWidth="1"/>
    <col min="5" max="5" width="28.21875" bestFit="1" customWidth="1"/>
    <col min="6" max="6" width="24.33203125" customWidth="1"/>
    <col min="11" max="11" width="18.88671875" customWidth="1"/>
  </cols>
  <sheetData>
    <row r="1" spans="1:6" x14ac:dyDescent="0.3">
      <c r="A1" s="5"/>
      <c r="B1" s="5"/>
      <c r="C1" s="5"/>
      <c r="D1" s="5"/>
      <c r="E1" s="5"/>
      <c r="F1" s="5"/>
    </row>
    <row r="2" spans="1:6" x14ac:dyDescent="0.3">
      <c r="A2" s="45" t="s">
        <v>20</v>
      </c>
      <c r="B2" s="45"/>
      <c r="C2" s="23"/>
      <c r="D2" s="23"/>
      <c r="E2" s="45" t="s">
        <v>21</v>
      </c>
      <c r="F2" s="45"/>
    </row>
    <row r="3" spans="1:6" x14ac:dyDescent="0.3">
      <c r="A3" s="1" t="s">
        <v>0</v>
      </c>
      <c r="B3" s="35">
        <v>60</v>
      </c>
      <c r="C3" s="24"/>
      <c r="D3" s="24"/>
      <c r="E3" s="1" t="s">
        <v>0</v>
      </c>
      <c r="F3" s="2">
        <v>40</v>
      </c>
    </row>
    <row r="4" spans="1:6" x14ac:dyDescent="0.3">
      <c r="A4" s="1" t="s">
        <v>26</v>
      </c>
      <c r="B4" s="35">
        <v>30</v>
      </c>
      <c r="C4" s="24"/>
      <c r="D4" s="24"/>
      <c r="E4" s="1" t="s">
        <v>26</v>
      </c>
      <c r="F4" s="2">
        <v>10</v>
      </c>
    </row>
    <row r="5" spans="1:6" x14ac:dyDescent="0.3">
      <c r="A5" s="1" t="s">
        <v>1</v>
      </c>
      <c r="B5" s="36">
        <v>106</v>
      </c>
      <c r="C5" s="25"/>
      <c r="D5" s="25"/>
      <c r="E5" s="1" t="s">
        <v>1</v>
      </c>
      <c r="F5" s="3">
        <v>108</v>
      </c>
    </row>
    <row r="6" spans="1:6" x14ac:dyDescent="0.3">
      <c r="A6" s="1" t="s">
        <v>2</v>
      </c>
      <c r="B6" s="36">
        <v>61</v>
      </c>
      <c r="C6" s="25"/>
      <c r="D6" s="25"/>
      <c r="E6" s="1" t="s">
        <v>2</v>
      </c>
      <c r="F6" s="3">
        <v>54</v>
      </c>
    </row>
    <row r="7" spans="1:6" x14ac:dyDescent="0.3">
      <c r="A7" s="1" t="s">
        <v>9</v>
      </c>
      <c r="B7" s="37">
        <v>1</v>
      </c>
      <c r="C7" s="26"/>
      <c r="D7" s="26"/>
      <c r="E7" s="1" t="s">
        <v>9</v>
      </c>
      <c r="F7" s="4">
        <v>2</v>
      </c>
    </row>
    <row r="8" spans="1:6" x14ac:dyDescent="0.3">
      <c r="A8" s="1" t="s">
        <v>10</v>
      </c>
      <c r="B8" s="37">
        <v>2</v>
      </c>
      <c r="C8" s="26"/>
      <c r="D8" s="26"/>
      <c r="E8" s="1" t="s">
        <v>10</v>
      </c>
      <c r="F8" s="4">
        <v>2</v>
      </c>
    </row>
    <row r="9" spans="1:6" x14ac:dyDescent="0.3">
      <c r="A9" s="1" t="s">
        <v>11</v>
      </c>
      <c r="B9" s="44">
        <v>25</v>
      </c>
      <c r="C9" s="26"/>
      <c r="D9" s="26"/>
      <c r="E9" s="1" t="s">
        <v>11</v>
      </c>
      <c r="F9" s="43">
        <v>18</v>
      </c>
    </row>
    <row r="10" spans="1:6" x14ac:dyDescent="0.3">
      <c r="A10" s="1" t="s">
        <v>12</v>
      </c>
      <c r="B10" s="37">
        <v>2</v>
      </c>
      <c r="C10" s="26"/>
      <c r="D10" s="26"/>
      <c r="E10" s="1" t="s">
        <v>12</v>
      </c>
      <c r="F10" s="4">
        <v>2</v>
      </c>
    </row>
    <row r="11" spans="1:6" x14ac:dyDescent="0.3">
      <c r="A11" s="5"/>
      <c r="B11" s="6"/>
      <c r="C11" s="6"/>
      <c r="D11" s="6"/>
      <c r="E11" s="5"/>
      <c r="F11" s="5"/>
    </row>
    <row r="12" spans="1:6" x14ac:dyDescent="0.3">
      <c r="A12" s="7" t="s">
        <v>3</v>
      </c>
      <c r="C12" s="5"/>
      <c r="D12" s="5"/>
      <c r="E12" s="7" t="s">
        <v>3</v>
      </c>
    </row>
    <row r="13" spans="1:6" x14ac:dyDescent="0.3">
      <c r="A13" s="1" t="s">
        <v>17</v>
      </c>
      <c r="B13" s="18">
        <f>(B5*(B3-B4))</f>
        <v>3180</v>
      </c>
      <c r="C13" s="27"/>
      <c r="D13" s="27"/>
      <c r="E13" s="1" t="s">
        <v>22</v>
      </c>
      <c r="F13" s="18">
        <f>(F5*(F3-F4))</f>
        <v>3240</v>
      </c>
    </row>
    <row r="14" spans="1:6" x14ac:dyDescent="0.3">
      <c r="A14" s="1" t="s">
        <v>15</v>
      </c>
      <c r="B14" s="21">
        <f>B13*B10</f>
        <v>6360</v>
      </c>
      <c r="C14" s="28"/>
      <c r="D14" s="28"/>
      <c r="E14" s="1" t="s">
        <v>15</v>
      </c>
      <c r="F14" s="21">
        <f>SUM(F13*F10)</f>
        <v>6480</v>
      </c>
    </row>
    <row r="15" spans="1:6" x14ac:dyDescent="0.3">
      <c r="A15" s="8"/>
      <c r="B15" s="22"/>
      <c r="C15" s="28"/>
      <c r="D15" s="28"/>
      <c r="E15" s="8"/>
      <c r="F15" s="34"/>
    </row>
    <row r="16" spans="1:6" x14ac:dyDescent="0.3">
      <c r="A16" s="1" t="s">
        <v>27</v>
      </c>
      <c r="B16" s="38">
        <f>SUM((B5*B4)*0.6)</f>
        <v>1908</v>
      </c>
      <c r="C16" s="28"/>
      <c r="D16" s="28"/>
      <c r="E16" s="1" t="s">
        <v>27</v>
      </c>
      <c r="F16" s="38">
        <f>SUM((F5*F4)*0.6)</f>
        <v>648</v>
      </c>
    </row>
    <row r="17" spans="1:6" x14ac:dyDescent="0.3">
      <c r="A17" s="1" t="s">
        <v>15</v>
      </c>
      <c r="B17" s="21">
        <f>SUM(B16*B10)</f>
        <v>3816</v>
      </c>
      <c r="C17" s="28"/>
      <c r="D17" s="28"/>
      <c r="E17" s="1" t="s">
        <v>15</v>
      </c>
      <c r="F17" s="21">
        <f>SUM(F16*F10)</f>
        <v>1296</v>
      </c>
    </row>
    <row r="18" spans="1:6" x14ac:dyDescent="0.3">
      <c r="A18" s="8"/>
      <c r="B18" s="22"/>
      <c r="C18" s="28"/>
      <c r="D18" s="28"/>
    </row>
    <row r="19" spans="1:6" x14ac:dyDescent="0.3">
      <c r="A19" s="1" t="s">
        <v>13</v>
      </c>
      <c r="B19" s="38">
        <f>SUM(B3*B9)</f>
        <v>1500</v>
      </c>
      <c r="C19" s="28"/>
      <c r="D19" s="28"/>
      <c r="E19" s="1" t="s">
        <v>13</v>
      </c>
      <c r="F19" s="18">
        <f>SUM(F3-1)*F9</f>
        <v>702</v>
      </c>
    </row>
    <row r="20" spans="1:6" x14ac:dyDescent="0.3">
      <c r="A20" s="1" t="s">
        <v>14</v>
      </c>
      <c r="B20" s="21">
        <f>SUM(B19*B10)</f>
        <v>3000</v>
      </c>
      <c r="C20" s="28"/>
      <c r="D20" s="28"/>
      <c r="E20" s="1" t="s">
        <v>14</v>
      </c>
      <c r="F20" s="21">
        <f>SUM(F19*F10)</f>
        <v>1404</v>
      </c>
    </row>
    <row r="21" spans="1:6" x14ac:dyDescent="0.3">
      <c r="C21" s="5"/>
      <c r="D21" s="5"/>
    </row>
    <row r="22" spans="1:6" ht="15.6" x14ac:dyDescent="0.3">
      <c r="A22" s="10" t="s">
        <v>16</v>
      </c>
      <c r="B22" s="39">
        <f>SUM(B14,B20)</f>
        <v>9360</v>
      </c>
      <c r="C22" s="31"/>
      <c r="D22" s="31"/>
      <c r="E22" s="10" t="s">
        <v>16</v>
      </c>
      <c r="F22" s="39">
        <f>SUM(F20,F14)</f>
        <v>7884</v>
      </c>
    </row>
    <row r="23" spans="1:6" x14ac:dyDescent="0.3">
      <c r="A23" s="5"/>
      <c r="B23" s="5"/>
      <c r="C23" s="5"/>
      <c r="D23" s="5"/>
      <c r="E23" s="33"/>
      <c r="F23" s="32"/>
    </row>
    <row r="24" spans="1:6" x14ac:dyDescent="0.3">
      <c r="A24" s="7" t="s">
        <v>4</v>
      </c>
      <c r="C24" s="5"/>
      <c r="D24" s="5"/>
      <c r="E24" s="7" t="s">
        <v>4</v>
      </c>
    </row>
    <row r="25" spans="1:6" x14ac:dyDescent="0.3">
      <c r="A25" s="14" t="s">
        <v>31</v>
      </c>
      <c r="B25" s="20">
        <f>B6</f>
        <v>61</v>
      </c>
      <c r="C25" s="29"/>
      <c r="D25" s="29"/>
      <c r="E25" s="14" t="s">
        <v>6</v>
      </c>
      <c r="F25" s="20">
        <f>F6</f>
        <v>54</v>
      </c>
    </row>
    <row r="26" spans="1:6" x14ac:dyDescent="0.3">
      <c r="A26" s="14" t="s">
        <v>32</v>
      </c>
      <c r="B26" s="20">
        <f>SUM(B6*0.75)</f>
        <v>45.75</v>
      </c>
      <c r="C26" s="29"/>
      <c r="D26" s="29"/>
      <c r="E26" s="14" t="s">
        <v>5</v>
      </c>
      <c r="F26" s="20">
        <f>SUM(F6*0.75)</f>
        <v>40.5</v>
      </c>
    </row>
    <row r="27" spans="1:6" x14ac:dyDescent="0.3">
      <c r="A27" s="40"/>
      <c r="B27" s="9"/>
      <c r="C27" s="29"/>
      <c r="D27" s="29"/>
      <c r="E27" s="40"/>
      <c r="F27" s="9"/>
    </row>
    <row r="28" spans="1:6" x14ac:dyDescent="0.3">
      <c r="A28" s="14" t="s">
        <v>7</v>
      </c>
      <c r="B28" s="20">
        <f>SUM(B6*0.5)</f>
        <v>30.5</v>
      </c>
      <c r="C28" s="29"/>
      <c r="D28" s="29"/>
      <c r="E28" s="14" t="s">
        <v>7</v>
      </c>
      <c r="F28" s="20">
        <f>SUM(F6*0.5)</f>
        <v>27</v>
      </c>
    </row>
    <row r="29" spans="1:6" x14ac:dyDescent="0.3">
      <c r="A29" s="14" t="s">
        <v>8</v>
      </c>
      <c r="B29" s="20">
        <f>SUM(B6*0.75)*0.5</f>
        <v>22.875</v>
      </c>
      <c r="C29" s="29"/>
      <c r="D29" s="29"/>
      <c r="E29" s="14" t="s">
        <v>8</v>
      </c>
      <c r="F29" s="20">
        <f>SUM(F6*0.75)*0.5</f>
        <v>20.25</v>
      </c>
    </row>
    <row r="30" spans="1:6" x14ac:dyDescent="0.3">
      <c r="A30" s="40"/>
      <c r="B30" s="9"/>
      <c r="C30" s="29"/>
      <c r="D30" s="29"/>
      <c r="E30" s="40"/>
      <c r="F30" s="15"/>
    </row>
    <row r="31" spans="1:6" x14ac:dyDescent="0.3">
      <c r="A31" s="1" t="s">
        <v>18</v>
      </c>
      <c r="B31" s="20">
        <f>SUM(B28*B8)+(B25*B7)</f>
        <v>122</v>
      </c>
      <c r="C31" s="29"/>
      <c r="D31" s="29"/>
      <c r="E31" s="1" t="s">
        <v>18</v>
      </c>
      <c r="F31" s="20">
        <f>SUM(F28*F8)+(F25*F7)</f>
        <v>162</v>
      </c>
    </row>
    <row r="32" spans="1:6" x14ac:dyDescent="0.3">
      <c r="A32" s="1" t="s">
        <v>19</v>
      </c>
      <c r="B32" s="20">
        <f>SUM(B29*B8)+(B26*B7)</f>
        <v>91.5</v>
      </c>
      <c r="C32" s="29"/>
      <c r="D32" s="29"/>
      <c r="E32" s="1" t="s">
        <v>19</v>
      </c>
      <c r="F32" s="20">
        <f>SUM(F29*F8)+(F26*F7)</f>
        <v>121.5</v>
      </c>
    </row>
    <row r="33" spans="1:6" x14ac:dyDescent="0.3">
      <c r="A33" s="8"/>
      <c r="B33" s="9"/>
      <c r="C33" s="29"/>
      <c r="D33" s="29"/>
      <c r="E33" s="8"/>
      <c r="F33" s="9"/>
    </row>
    <row r="34" spans="1:6" x14ac:dyDescent="0.3">
      <c r="A34" s="1" t="s">
        <v>28</v>
      </c>
      <c r="B34" s="20">
        <f>SUM(B31*(B3-B4))</f>
        <v>3660</v>
      </c>
      <c r="C34" s="29"/>
      <c r="D34" s="29"/>
      <c r="E34" s="1" t="s">
        <v>28</v>
      </c>
      <c r="F34" s="20">
        <f>SUM(F31*(F3-F4))</f>
        <v>4860</v>
      </c>
    </row>
    <row r="35" spans="1:6" x14ac:dyDescent="0.3">
      <c r="A35" s="1" t="s">
        <v>33</v>
      </c>
      <c r="B35" s="20">
        <f>SUM(B32)</f>
        <v>91.5</v>
      </c>
      <c r="C35" s="29"/>
      <c r="D35" s="29"/>
      <c r="E35" s="1" t="s">
        <v>33</v>
      </c>
      <c r="F35" s="20">
        <f>SUM(F32)</f>
        <v>121.5</v>
      </c>
    </row>
    <row r="36" spans="1:6" x14ac:dyDescent="0.3">
      <c r="A36" s="41"/>
      <c r="B36" s="9"/>
      <c r="C36" s="29"/>
      <c r="D36" s="29"/>
      <c r="E36" s="41"/>
      <c r="F36" s="9"/>
    </row>
    <row r="37" spans="1:6" x14ac:dyDescent="0.3">
      <c r="A37" s="14" t="s">
        <v>29</v>
      </c>
      <c r="B37" s="20">
        <f>SUM((B31*B4)*0.6)</f>
        <v>2196</v>
      </c>
      <c r="C37" s="29"/>
      <c r="D37" s="29"/>
      <c r="E37" s="14" t="s">
        <v>29</v>
      </c>
      <c r="F37" s="20">
        <f>SUM((F31*F4)*0.6)</f>
        <v>972</v>
      </c>
    </row>
    <row r="38" spans="1:6" x14ac:dyDescent="0.3">
      <c r="A38" s="14" t="s">
        <v>30</v>
      </c>
      <c r="B38" s="20">
        <f>SUM(B32*0.6)</f>
        <v>54.9</v>
      </c>
      <c r="C38" s="29"/>
      <c r="D38" s="29"/>
      <c r="E38" s="14" t="s">
        <v>30</v>
      </c>
      <c r="F38" s="20">
        <f>SUM(F32*0.6)</f>
        <v>72.899999999999991</v>
      </c>
    </row>
    <row r="39" spans="1:6" x14ac:dyDescent="0.3">
      <c r="A39" s="41"/>
      <c r="B39" s="9"/>
      <c r="C39" s="29"/>
      <c r="D39" s="29"/>
      <c r="F39" s="13"/>
    </row>
    <row r="40" spans="1:6" x14ac:dyDescent="0.3">
      <c r="A40" s="17" t="s">
        <v>23</v>
      </c>
      <c r="B40" s="16">
        <f>SUM(B37,B34)</f>
        <v>5856</v>
      </c>
      <c r="C40" s="30"/>
      <c r="D40" s="30"/>
      <c r="E40" s="17" t="s">
        <v>23</v>
      </c>
      <c r="F40" s="16">
        <f>SUM(F37,F34)</f>
        <v>5832</v>
      </c>
    </row>
    <row r="41" spans="1:6" x14ac:dyDescent="0.3">
      <c r="A41" s="17" t="s">
        <v>25</v>
      </c>
      <c r="B41" s="16">
        <f>SUM(B35,B38)</f>
        <v>146.4</v>
      </c>
      <c r="C41" s="30"/>
      <c r="D41" s="30"/>
      <c r="E41" s="17" t="s">
        <v>25</v>
      </c>
      <c r="F41" s="16">
        <f>SUM(F35,F38)</f>
        <v>194.39999999999998</v>
      </c>
    </row>
    <row r="42" spans="1:6" ht="15.6" x14ac:dyDescent="0.3">
      <c r="A42" s="10" t="s">
        <v>24</v>
      </c>
      <c r="B42" s="42">
        <f>SUM(B40,B41)</f>
        <v>6002.4</v>
      </c>
      <c r="C42" s="32"/>
      <c r="D42" s="32"/>
      <c r="E42" s="10" t="s">
        <v>24</v>
      </c>
      <c r="F42" s="42">
        <f>SUM(F40,F41)</f>
        <v>6026.4</v>
      </c>
    </row>
  </sheetData>
  <sheetProtection password="EF3A" sheet="1" objects="1" scenarios="1" selectLockedCells="1"/>
  <mergeCells count="2">
    <mergeCell ref="A2:B2"/>
    <mergeCell ref="E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 than 30 days</vt:lpstr>
      <vt:lpstr>30 days or More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erin.cobbs</dc:creator>
  <cp:lastModifiedBy>Erin Cobbs</cp:lastModifiedBy>
  <dcterms:created xsi:type="dcterms:W3CDTF">2012-10-19T12:20:05Z</dcterms:created>
  <dcterms:modified xsi:type="dcterms:W3CDTF">2019-08-20T21:44:33Z</dcterms:modified>
</cp:coreProperties>
</file>